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2_0222\"/>
    </mc:Choice>
  </mc:AlternateContent>
  <xr:revisionPtr revIDLastSave="0" documentId="8_{30CE49B5-D586-487B-8F39-B31FD967E0C4}" xr6:coauthVersionLast="46" xr6:coauthVersionMax="46" xr10:uidLastSave="{00000000-0000-0000-0000-000000000000}"/>
  <bookViews>
    <workbookView xWindow="-108" yWindow="-108" windowWidth="19416" windowHeight="10416" tabRatio="791" firstSheet="4" activeTab="6" xr2:uid="{00000000-000D-0000-FFFF-FFFF00000000}"/>
  </bookViews>
  <sheets>
    <sheet name="Alguns Formatos de Data" sheetId="17" r:id="rId1"/>
    <sheet name="Cartão de Ponto" sheetId="1" r:id="rId2"/>
    <sheet name="Data" sheetId="7" r:id="rId3"/>
    <sheet name="Mês_de_Aniversário" sheetId="10" r:id="rId4"/>
    <sheet name="Dias Úteis - DIATRABALHOTOTAL" sheetId="5" r:id="rId5"/>
    <sheet name="Dias_Úteis - DIATRABALHO" sheetId="11" r:id="rId6"/>
    <sheet name="DIA_DA_SEMANA" sheetId="16" r:id="rId7"/>
  </sheets>
  <definedNames>
    <definedName name="a" hidden="1">{"normal","argentina",FALSE,"cenários e solver";#N/A,#N/A,FALSE,"banco de dados"}</definedName>
    <definedName name="wrn.fluxo._.de._.caixa." hidden="1">{"normal","argentina",FALSE,"cenários e solver";#N/A,#N/A,FALSE,"banco de dados"}</definedName>
  </definedNames>
  <calcPr calcId="181029"/>
</workbook>
</file>

<file path=xl/calcChain.xml><?xml version="1.0" encoding="utf-8"?>
<calcChain xmlns="http://schemas.openxmlformats.org/spreadsheetml/2006/main">
  <c r="E2" i="16" l="1"/>
  <c r="E3" i="16"/>
  <c r="E4" i="16"/>
  <c r="E5" i="16"/>
  <c r="E6" i="16"/>
  <c r="E7" i="16"/>
  <c r="E8" i="16"/>
  <c r="E9" i="16"/>
  <c r="E10" i="16"/>
  <c r="E11" i="16"/>
  <c r="D2" i="16"/>
  <c r="D3" i="16"/>
  <c r="D4" i="16"/>
  <c r="D5" i="16"/>
  <c r="D6" i="16"/>
  <c r="D7" i="16"/>
  <c r="D8" i="16"/>
  <c r="D9" i="16"/>
  <c r="D10" i="16"/>
  <c r="D11" i="16"/>
  <c r="C2" i="16"/>
  <c r="C3" i="16"/>
  <c r="C4" i="16"/>
  <c r="C5" i="16"/>
  <c r="C6" i="16"/>
  <c r="C7" i="16"/>
  <c r="C8" i="16"/>
  <c r="C9" i="16"/>
  <c r="C10" i="16"/>
  <c r="C11" i="16"/>
  <c r="B7" i="11"/>
  <c r="B6" i="11"/>
  <c r="B5" i="11"/>
  <c r="E8" i="5"/>
  <c r="D8" i="5"/>
  <c r="C8" i="5"/>
  <c r="C4" i="10"/>
  <c r="C5" i="10"/>
  <c r="C6" i="10"/>
  <c r="C7" i="10"/>
  <c r="C8" i="10"/>
  <c r="C9" i="10"/>
  <c r="C10" i="10"/>
  <c r="A5" i="7"/>
  <c r="A2" i="7"/>
  <c r="B2" i="7" s="1"/>
  <c r="E12" i="1"/>
  <c r="F12" i="1"/>
  <c r="F3" i="1"/>
  <c r="F4" i="1"/>
  <c r="F5" i="1"/>
  <c r="F6" i="1"/>
  <c r="F7" i="1"/>
  <c r="F8" i="1"/>
  <c r="F9" i="1"/>
  <c r="F10" i="1"/>
  <c r="E3" i="1"/>
  <c r="E10" i="1"/>
  <c r="E9" i="1"/>
  <c r="E8" i="1"/>
  <c r="E7" i="1"/>
  <c r="E6" i="1"/>
  <c r="E5" i="1"/>
  <c r="E4" i="1"/>
  <c r="XFC1" i="16"/>
  <c r="C5" i="11"/>
  <c r="E9" i="5"/>
  <c r="C7" i="11"/>
  <c r="D9" i="5"/>
  <c r="C6" i="11"/>
  <c r="C9" i="5"/>
  <c r="D2" i="7" l="1"/>
  <c r="C2" i="7"/>
  <c r="E2" i="7" l="1"/>
  <c r="F2" i="7" s="1"/>
</calcChain>
</file>

<file path=xl/sharedStrings.xml><?xml version="1.0" encoding="utf-8"?>
<sst xmlns="http://schemas.openxmlformats.org/spreadsheetml/2006/main" count="65" uniqueCount="64">
  <si>
    <t>Entrada</t>
  </si>
  <si>
    <t>Almoço</t>
  </si>
  <si>
    <t>Saída</t>
  </si>
  <si>
    <t>Total de Horas</t>
  </si>
  <si>
    <t>Valor hora</t>
  </si>
  <si>
    <t>Retorno</t>
  </si>
  <si>
    <t>Jul</t>
  </si>
  <si>
    <t>Ago</t>
  </si>
  <si>
    <t>Set</t>
  </si>
  <si>
    <t>Out</t>
  </si>
  <si>
    <t>Nov</t>
  </si>
  <si>
    <t>Dez</t>
  </si>
  <si>
    <t>Data Inicial</t>
  </si>
  <si>
    <t>Dias Úteis</t>
  </si>
  <si>
    <t>Data Final</t>
  </si>
  <si>
    <t>Total</t>
  </si>
  <si>
    <t>Data de Pagamento</t>
  </si>
  <si>
    <t>Data de Compra</t>
  </si>
  <si>
    <t>Data de Vencimento</t>
  </si>
  <si>
    <t>Dia</t>
  </si>
  <si>
    <t>Mês</t>
  </si>
  <si>
    <t>Total a pagar</t>
  </si>
  <si>
    <t>Ano</t>
  </si>
  <si>
    <t>1 hora é igual 1/24 de um inteiro</t>
  </si>
  <si>
    <t>Funções:</t>
  </si>
  <si>
    <t>A função DIATRABALHOTOTAL calcula a diferença de dias úteis entre duas datas, desconsiderando feriados.</t>
  </si>
  <si>
    <t>Joaquim Augusto</t>
  </si>
  <si>
    <t>Maria Aparecida Dias</t>
  </si>
  <si>
    <t>Silvia Maria Barbosa</t>
  </si>
  <si>
    <t>Jamile Abrahao Kalil</t>
  </si>
  <si>
    <t>Claudio Martins</t>
  </si>
  <si>
    <t>João Jose de Jesus</t>
  </si>
  <si>
    <t>Luis Carlos da Silva</t>
  </si>
  <si>
    <t>Aniversário</t>
  </si>
  <si>
    <t>Data de Nascimento</t>
  </si>
  <si>
    <t>Funcionário</t>
  </si>
  <si>
    <t>Data prevista</t>
  </si>
  <si>
    <t>Prazo p/ pgto (dias)</t>
  </si>
  <si>
    <t>Caso estejamos no mês de aniversário de algum funcionário, enviar cartão.</t>
  </si>
  <si>
    <t>Data Venda</t>
  </si>
  <si>
    <t>Feriados</t>
  </si>
  <si>
    <t>A Função  DIATRABALHO adiciona a uma data inicial, um número de dias, desconsiderando finais de semana e feriados.</t>
  </si>
  <si>
    <t>Prazo Entrega (Dias Úteis):</t>
  </si>
  <si>
    <t>dd/mm/aa</t>
  </si>
  <si>
    <t>dd</t>
  </si>
  <si>
    <t>mm</t>
  </si>
  <si>
    <t>aa</t>
  </si>
  <si>
    <t>dd/mm/aa ddd</t>
  </si>
  <si>
    <t>dd "de" mmmm "de" aaaa</t>
  </si>
  <si>
    <t>ddd</t>
  </si>
  <si>
    <t>dddd</t>
  </si>
  <si>
    <t>mmm</t>
  </si>
  <si>
    <t>mmmm</t>
  </si>
  <si>
    <t>Faça uma fórmula que retorne o número de dias de hoje ao final do mês:</t>
  </si>
  <si>
    <t>DIA.DA.SEMANA</t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</si>
  <si>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</si>
  <si>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</si>
  <si>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</si>
  <si>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</si>
  <si>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</si>
  <si>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</si>
  <si>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</si>
  <si>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DATA</t>
  </si>
  <si>
    <t>FIMMÊS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</si>
</sst>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00"/>
    <numFmt numFmtId="168" formatCode="dddd"/>
    <numFmt numFmtId="169" formatCode="_([$€]* #,##0.00_);_([$€]* \(#,##0.00\);_([$€]* &quot;-&quot;??_);_(@_)"/>
    <numFmt numFmtId="170" formatCode="d/m/yyyy\ \-\ dddd"/>
    <numFmt numFmtId="171" formatCode="ddd"/>
    <numFmt numFmtId="172" formatCode="dd/mm/yyyy\ ddd"/>
    <numFmt numFmtId="173" formatCode="&quot;R$&quot;\ #,##0.00"/>
    <numFmt numFmtId="174" formatCode="dd/mm/yy"/>
    <numFmt numFmtId="175" formatCode="dd"/>
    <numFmt numFmtId="176" formatCode="mm"/>
    <numFmt numFmtId="177" formatCode="yy"/>
    <numFmt numFmtId="178" formatCode="dd/mm/yy\ ddd"/>
    <numFmt numFmtId="179" formatCode="mmm"/>
    <numFmt numFmtId="180" formatCode="mmmm"/>
    <numFmt numFmtId="181" formatCode="[hh]:mm"/>
    <numFmt numFmtId="182" formatCode="[$-F400]h:mm:ss\ AM/PM"/>
    <numFmt numFmtId="183" formatCode="&quot;São Paulo,&quot;\ dd\ &quot;de&quot;\ mmmm\ &quot;de&quot;\ yyyy"/>
    <numFmt numFmtId="184" formatCode="[mm]\ &quot;minutos&quot;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11" fillId="0" borderId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</cellStyleXfs>
  <cellXfs count="83">
    <xf numFmtId="0" fontId="0" fillId="0" borderId="0" xfId="0"/>
    <xf numFmtId="0" fontId="9" fillId="0" borderId="1" xfId="0" applyFont="1" applyBorder="1"/>
    <xf numFmtId="164" fontId="0" fillId="0" borderId="1" xfId="0" applyNumberFormat="1" applyBorder="1"/>
    <xf numFmtId="167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8"/>
    <xf numFmtId="14" fontId="7" fillId="0" borderId="0" xfId="8" applyNumberFormat="1"/>
    <xf numFmtId="16" fontId="7" fillId="0" borderId="0" xfId="8" applyNumberFormat="1"/>
    <xf numFmtId="0" fontId="8" fillId="0" borderId="1" xfId="3" applyBorder="1"/>
    <xf numFmtId="0" fontId="7" fillId="0" borderId="0" xfId="8" quotePrefix="1"/>
    <xf numFmtId="0" fontId="9" fillId="4" borderId="1" xfId="3" applyFont="1" applyFill="1" applyBorder="1" applyAlignment="1">
      <alignment horizontal="center" vertical="center" wrapText="1"/>
    </xf>
    <xf numFmtId="0" fontId="6" fillId="0" borderId="0" xfId="9"/>
    <xf numFmtId="170" fontId="12" fillId="0" borderId="0" xfId="9" applyNumberFormat="1" applyFont="1" applyAlignment="1">
      <alignment vertical="center"/>
    </xf>
    <xf numFmtId="14" fontId="6" fillId="0" borderId="0" xfId="9" applyNumberFormat="1"/>
    <xf numFmtId="0" fontId="5" fillId="0" borderId="0" xfId="10"/>
    <xf numFmtId="0" fontId="9" fillId="0" borderId="1" xfId="10" applyFont="1" applyBorder="1"/>
    <xf numFmtId="0" fontId="14" fillId="0" borderId="0" xfId="10" applyFont="1"/>
    <xf numFmtId="171" fontId="5" fillId="0" borderId="0" xfId="10" applyNumberFormat="1"/>
    <xf numFmtId="0" fontId="9" fillId="0" borderId="0" xfId="10" applyFont="1"/>
    <xf numFmtId="0" fontId="4" fillId="0" borderId="0" xfId="8" applyFont="1"/>
    <xf numFmtId="0" fontId="5" fillId="0" borderId="1" xfId="1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3" fillId="0" borderId="0" xfId="9" applyFont="1"/>
    <xf numFmtId="14" fontId="13" fillId="0" borderId="0" xfId="9" applyNumberFormat="1" applyFont="1"/>
    <xf numFmtId="172" fontId="5" fillId="0" borderId="1" xfId="1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3" fillId="0" borderId="1" xfId="10" applyFont="1" applyBorder="1" applyAlignment="1">
      <alignment horizontal="center"/>
    </xf>
    <xf numFmtId="0" fontId="5" fillId="0" borderId="1" xfId="10" applyNumberFormat="1" applyBorder="1" applyAlignment="1">
      <alignment horizontal="center"/>
    </xf>
    <xf numFmtId="20" fontId="0" fillId="0" borderId="0" xfId="0" applyNumberFormat="1"/>
    <xf numFmtId="173" fontId="0" fillId="0" borderId="0" xfId="0" applyNumberFormat="1"/>
    <xf numFmtId="0" fontId="2" fillId="0" borderId="0" xfId="10" applyFont="1"/>
    <xf numFmtId="174" fontId="0" fillId="0" borderId="0" xfId="0" applyNumberFormat="1" applyAlignment="1">
      <alignment horizontal="center"/>
    </xf>
    <xf numFmtId="175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9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181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left"/>
    </xf>
    <xf numFmtId="0" fontId="2" fillId="0" borderId="1" xfId="8" applyFont="1" applyBorder="1" applyAlignment="1">
      <alignment horizontal="left"/>
    </xf>
    <xf numFmtId="0" fontId="7" fillId="0" borderId="1" xfId="8" applyBorder="1" applyAlignment="1">
      <alignment horizontal="left"/>
    </xf>
    <xf numFmtId="182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0" xfId="9" applyFont="1"/>
    <xf numFmtId="183" fontId="0" fillId="0" borderId="0" xfId="0" applyNumberFormat="1" applyAlignment="1">
      <alignment horizontal="center"/>
    </xf>
    <xf numFmtId="0" fontId="8" fillId="0" borderId="0" xfId="0" applyFont="1"/>
    <xf numFmtId="173" fontId="0" fillId="0" borderId="1" xfId="0" applyNumberFormat="1" applyBorder="1" applyAlignment="1">
      <alignment horizontal="center"/>
    </xf>
    <xf numFmtId="18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10" applyFont="1" applyBorder="1" applyAlignment="1">
      <alignment horizontal="center"/>
    </xf>
    <xf numFmtId="172" fontId="0" fillId="0" borderId="5" xfId="0" applyNumberFormat="1" applyBorder="1" applyAlignment="1">
      <alignment horizontal="center" vertical="center"/>
    </xf>
    <xf numFmtId="172" fontId="0" fillId="0" borderId="12" xfId="0" applyNumberFormat="1" applyBorder="1" applyAlignment="1">
      <alignment horizontal="center" vertical="center"/>
    </xf>
    <xf numFmtId="172" fontId="0" fillId="0" borderId="6" xfId="0" applyNumberFormat="1" applyBorder="1" applyAlignment="1">
      <alignment horizontal="center" vertical="center"/>
    </xf>
    <xf numFmtId="172" fontId="0" fillId="0" borderId="7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72" fontId="0" fillId="0" borderId="8" xfId="0" applyNumberFormat="1" applyBorder="1" applyAlignment="1">
      <alignment horizontal="center" vertical="center"/>
    </xf>
    <xf numFmtId="172" fontId="0" fillId="0" borderId="9" xfId="0" applyNumberFormat="1" applyBorder="1" applyAlignment="1">
      <alignment horizontal="center" vertical="center"/>
    </xf>
    <xf numFmtId="172" fontId="0" fillId="0" borderId="10" xfId="0" applyNumberFormat="1" applyBorder="1" applyAlignment="1">
      <alignment horizontal="center" vertical="center"/>
    </xf>
    <xf numFmtId="172" fontId="0" fillId="0" borderId="11" xfId="0" applyNumberFormat="1" applyBorder="1" applyAlignment="1">
      <alignment horizontal="center" vertical="center"/>
    </xf>
    <xf numFmtId="14" fontId="7" fillId="0" borderId="1" xfId="8" applyNumberFormat="1" applyBorder="1" applyAlignment="1">
      <alignment horizontal="center"/>
    </xf>
    <xf numFmtId="0" fontId="0" fillId="0" borderId="0" xfId="0" applyAlignment="1">
      <alignment horizontal="left"/>
    </xf>
    <xf numFmtId="178" fontId="5" fillId="0" borderId="1" xfId="10" applyNumberForma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2">
    <cellStyle name="Euro" xfId="1" xr:uid="{00000000-0005-0000-0000-000000000000}"/>
    <cellStyle name="Moeda 2" xfId="2" xr:uid="{00000000-0005-0000-0000-000001000000}"/>
    <cellStyle name="Moeda 3" xfId="11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4" xfId="8" xr:uid="{00000000-0005-0000-0000-000006000000}"/>
    <cellStyle name="Normal 5" xfId="9" xr:uid="{00000000-0005-0000-0000-000007000000}"/>
    <cellStyle name="Normal 6" xfId="10" xr:uid="{00000000-0005-0000-0000-000008000000}"/>
    <cellStyle name="Porcentagem 2" xfId="5" xr:uid="{00000000-0005-0000-0000-000009000000}"/>
    <cellStyle name="Separador de milhares 2" xfId="6" xr:uid="{00000000-0005-0000-0000-00000A000000}"/>
    <cellStyle name="Separador de milhares 3" xfId="7" xr:uid="{00000000-0005-0000-0000-00000B000000}"/>
  </cellStyles>
  <dxfs count="1">
    <dxf>
      <fill>
        <patternFill>
          <bgColor theme="8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317602</xdr:colOff>
      <xdr:row>2</xdr:row>
      <xdr:rowOff>1080</xdr:rowOff>
    </xdr:from>
    <xdr:ext cx="1289080" cy="1179634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469749" y="370048"/>
          <a:ext cx="1289080" cy="1179634"/>
        </a:xfrm>
        <a:prstGeom prst="rect">
          <a:avLst/>
        </a:prstGeom>
        <a:solidFill>
          <a:srgbClr val="00206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rgbClr val="FFFF00"/>
              </a:solidFill>
            </a:rPr>
            <a:t>Se a data de vencimento cair em final de semana, a data de pagamento será na segunda-feira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zoomScale="150" zoomScaleNormal="150" workbookViewId="0">
      <selection activeCell="E2" sqref="E2"/>
    </sheetView>
  </sheetViews>
  <sheetFormatPr defaultColWidth="9.109375" defaultRowHeight="13.2" x14ac:dyDescent="0.25"/>
  <cols>
    <col min="1" max="1" width="10.44140625" style="6" bestFit="1" customWidth="1"/>
    <col min="2" max="4" width="6.44140625" style="6" bestFit="1" customWidth="1"/>
    <col min="5" max="5" width="14.33203125" style="6" bestFit="1" customWidth="1"/>
    <col min="6" max="6" width="6.44140625" style="6" bestFit="1" customWidth="1"/>
    <col min="7" max="7" width="12.5546875" style="6" bestFit="1" customWidth="1"/>
    <col min="8" max="8" width="6.109375" style="6" bestFit="1" customWidth="1"/>
    <col min="9" max="9" width="9" style="6" bestFit="1" customWidth="1"/>
    <col min="10" max="10" width="34.44140625" style="6" bestFit="1" customWidth="1"/>
    <col min="11" max="16384" width="9.109375" style="6"/>
  </cols>
  <sheetData>
    <row r="1" spans="1:11" x14ac:dyDescent="0.25">
      <c r="A1" s="39" t="s">
        <v>43</v>
      </c>
      <c r="B1" s="39" t="s">
        <v>44</v>
      </c>
      <c r="C1" s="39" t="s">
        <v>45</v>
      </c>
      <c r="D1" s="39" t="s">
        <v>46</v>
      </c>
      <c r="E1" s="39" t="s">
        <v>47</v>
      </c>
      <c r="F1" s="39" t="s">
        <v>49</v>
      </c>
      <c r="G1" s="39" t="s">
        <v>50</v>
      </c>
      <c r="H1" s="39" t="s">
        <v>51</v>
      </c>
      <c r="I1" s="39" t="s">
        <v>52</v>
      </c>
      <c r="J1" s="39" t="s">
        <v>48</v>
      </c>
    </row>
    <row r="2" spans="1:11" x14ac:dyDescent="0.25">
      <c r="A2" s="46">
        <v>44609</v>
      </c>
      <c r="B2" s="47">
        <v>44609</v>
      </c>
      <c r="C2" s="48">
        <v>44609</v>
      </c>
      <c r="D2" s="49">
        <v>44609</v>
      </c>
      <c r="E2" s="50">
        <v>44609</v>
      </c>
      <c r="F2" s="51">
        <v>44609</v>
      </c>
      <c r="G2" s="52">
        <v>44609</v>
      </c>
      <c r="H2" s="53">
        <v>44609</v>
      </c>
      <c r="I2" s="54">
        <v>44609</v>
      </c>
      <c r="J2" s="62">
        <v>44609</v>
      </c>
    </row>
    <row r="3" spans="1:11" x14ac:dyDescent="0.25">
      <c r="A3"/>
      <c r="B3"/>
      <c r="C3"/>
      <c r="D3"/>
      <c r="E3"/>
      <c r="F3"/>
      <c r="G3"/>
      <c r="H3"/>
      <c r="I3"/>
      <c r="J3"/>
      <c r="K3"/>
    </row>
    <row r="4" spans="1:11" x14ac:dyDescent="0.25">
      <c r="A4"/>
      <c r="B4"/>
      <c r="C4"/>
      <c r="D4"/>
      <c r="E4"/>
      <c r="F4"/>
      <c r="G4"/>
      <c r="H4"/>
      <c r="I4"/>
      <c r="J4"/>
      <c r="K4"/>
    </row>
    <row r="5" spans="1:11" x14ac:dyDescent="0.25">
      <c r="A5"/>
      <c r="B5"/>
      <c r="C5"/>
      <c r="D5"/>
      <c r="E5"/>
      <c r="F5"/>
      <c r="G5"/>
      <c r="H5"/>
      <c r="I5"/>
      <c r="J5"/>
      <c r="K5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x14ac:dyDescent="0.25">
      <c r="A7"/>
      <c r="B7"/>
      <c r="C7"/>
      <c r="D7"/>
      <c r="E7"/>
      <c r="F7"/>
      <c r="G7"/>
      <c r="H7"/>
      <c r="I7"/>
      <c r="J7"/>
      <c r="K7"/>
    </row>
    <row r="8" spans="1:11" x14ac:dyDescent="0.25">
      <c r="A8"/>
      <c r="B8"/>
      <c r="C8"/>
      <c r="D8"/>
      <c r="E8"/>
      <c r="F8"/>
      <c r="G8"/>
      <c r="H8"/>
      <c r="I8"/>
      <c r="J8"/>
      <c r="K8"/>
    </row>
    <row r="9" spans="1:11" x14ac:dyDescent="0.25">
      <c r="A9"/>
      <c r="B9"/>
      <c r="C9"/>
      <c r="D9"/>
      <c r="E9"/>
      <c r="F9"/>
      <c r="G9"/>
      <c r="H9"/>
      <c r="I9"/>
      <c r="J9"/>
      <c r="K9"/>
    </row>
    <row r="10" spans="1:11" x14ac:dyDescent="0.25">
      <c r="A10"/>
      <c r="B10"/>
      <c r="C10"/>
      <c r="D10"/>
      <c r="E10"/>
      <c r="F10"/>
      <c r="G10"/>
      <c r="H10"/>
      <c r="I10"/>
      <c r="J10"/>
      <c r="K10"/>
    </row>
    <row r="11" spans="1:11" x14ac:dyDescent="0.25">
      <c r="A11"/>
      <c r="B11"/>
      <c r="C11"/>
      <c r="D11"/>
      <c r="E11"/>
      <c r="F11"/>
      <c r="G11"/>
      <c r="H11"/>
      <c r="I11"/>
      <c r="J11"/>
      <c r="K11"/>
    </row>
    <row r="12" spans="1:11" x14ac:dyDescent="0.25">
      <c r="A12"/>
      <c r="B12"/>
      <c r="C12"/>
      <c r="D12"/>
      <c r="E12"/>
      <c r="F12"/>
      <c r="G12"/>
      <c r="H12"/>
      <c r="I12"/>
      <c r="J12"/>
      <c r="K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showGridLines="0" zoomScale="120" zoomScaleNormal="120" workbookViewId="0">
      <selection activeCell="E12" sqref="E12"/>
    </sheetView>
  </sheetViews>
  <sheetFormatPr defaultRowHeight="13.2" x14ac:dyDescent="0.25"/>
  <cols>
    <col min="5" max="5" width="14" bestFit="1" customWidth="1"/>
    <col min="6" max="6" width="15.6640625" customWidth="1"/>
    <col min="7" max="7" width="10" bestFit="1" customWidth="1"/>
    <col min="8" max="8" width="10.5546875" bestFit="1" customWidth="1"/>
  </cols>
  <sheetData>
    <row r="1" spans="1:9" x14ac:dyDescent="0.25">
      <c r="A1" s="82" t="s">
        <v>0</v>
      </c>
      <c r="B1" s="82" t="s">
        <v>1</v>
      </c>
      <c r="C1" s="82"/>
      <c r="D1" s="82" t="s">
        <v>2</v>
      </c>
      <c r="E1" s="82" t="s">
        <v>3</v>
      </c>
      <c r="F1" s="82" t="s">
        <v>21</v>
      </c>
      <c r="H1" s="1" t="s">
        <v>4</v>
      </c>
    </row>
    <row r="2" spans="1:9" x14ac:dyDescent="0.25">
      <c r="A2" s="82"/>
      <c r="B2" s="9" t="s">
        <v>2</v>
      </c>
      <c r="C2" s="9" t="s">
        <v>5</v>
      </c>
      <c r="D2" s="82"/>
      <c r="E2" s="82"/>
      <c r="F2" s="82"/>
      <c r="H2" s="2">
        <v>30</v>
      </c>
      <c r="I2" s="4"/>
    </row>
    <row r="3" spans="1:9" x14ac:dyDescent="0.25">
      <c r="A3" s="34">
        <v>0.32291666666666669</v>
      </c>
      <c r="B3" s="34">
        <v>0.5</v>
      </c>
      <c r="C3" s="34">
        <v>0.54027777777777775</v>
      </c>
      <c r="D3" s="34">
        <v>0.75347222222222221</v>
      </c>
      <c r="E3" s="34">
        <f>(B3-A3)+(D3-C3)</f>
        <v>0.39027777777777778</v>
      </c>
      <c r="F3" s="64">
        <f>E3*24*H$2</f>
        <v>281</v>
      </c>
      <c r="G3" s="6"/>
    </row>
    <row r="4" spans="1:9" x14ac:dyDescent="0.25">
      <c r="A4" s="34">
        <v>0.33333333333333331</v>
      </c>
      <c r="B4" s="34">
        <v>0.5</v>
      </c>
      <c r="C4" s="34">
        <v>0.53888888888888886</v>
      </c>
      <c r="D4" s="34">
        <v>0.75069444444444444</v>
      </c>
      <c r="E4" s="34">
        <f t="shared" ref="E4:E10" si="0">(B4-A4)+(D4-C4)</f>
        <v>0.37847222222222227</v>
      </c>
      <c r="F4" s="64">
        <f t="shared" ref="F4:F10" si="1">E4*24*H$2</f>
        <v>272.5</v>
      </c>
      <c r="G4" s="44"/>
      <c r="H4" s="80" t="s">
        <v>23</v>
      </c>
      <c r="I4" s="81"/>
    </row>
    <row r="5" spans="1:9" x14ac:dyDescent="0.25">
      <c r="A5" s="34">
        <v>0.34583333333333338</v>
      </c>
      <c r="B5" s="34">
        <v>0.51041666666666663</v>
      </c>
      <c r="C5" s="34">
        <v>0.53472222222222221</v>
      </c>
      <c r="D5" s="34">
        <v>0.74930555555555556</v>
      </c>
      <c r="E5" s="34">
        <f t="shared" si="0"/>
        <v>0.3791666666666666</v>
      </c>
      <c r="F5" s="64">
        <f t="shared" si="1"/>
        <v>272.99999999999994</v>
      </c>
      <c r="G5" s="44"/>
      <c r="H5" s="81"/>
      <c r="I5" s="81"/>
    </row>
    <row r="6" spans="1:9" x14ac:dyDescent="0.25">
      <c r="A6" s="34">
        <v>0.35416666666666669</v>
      </c>
      <c r="B6" s="34">
        <v>0.52083333333333337</v>
      </c>
      <c r="C6" s="34">
        <v>0.54583333333333328</v>
      </c>
      <c r="D6" s="34">
        <v>0.78333333333333333</v>
      </c>
      <c r="E6" s="34">
        <f t="shared" si="0"/>
        <v>0.40416666666666673</v>
      </c>
      <c r="F6" s="64">
        <f t="shared" si="1"/>
        <v>291.00000000000006</v>
      </c>
      <c r="G6" s="44"/>
      <c r="H6" s="43"/>
    </row>
    <row r="7" spans="1:9" x14ac:dyDescent="0.25">
      <c r="A7" s="34">
        <v>0.375</v>
      </c>
      <c r="B7" s="34">
        <v>0.5229166666666667</v>
      </c>
      <c r="C7" s="34">
        <v>0.55694444444444446</v>
      </c>
      <c r="D7" s="34">
        <v>0.76597222222222217</v>
      </c>
      <c r="E7" s="34">
        <f t="shared" si="0"/>
        <v>0.3569444444444444</v>
      </c>
      <c r="F7" s="64">
        <f t="shared" si="1"/>
        <v>257</v>
      </c>
      <c r="G7" s="44"/>
      <c r="H7" s="6"/>
    </row>
    <row r="8" spans="1:9" x14ac:dyDescent="0.25">
      <c r="A8" s="34">
        <v>0.38541666666666669</v>
      </c>
      <c r="B8" s="34">
        <v>0.54166666666666663</v>
      </c>
      <c r="C8" s="34">
        <v>0.58680555555555558</v>
      </c>
      <c r="D8" s="34">
        <v>0.77500000000000002</v>
      </c>
      <c r="E8" s="34">
        <f t="shared" si="0"/>
        <v>0.34444444444444439</v>
      </c>
      <c r="F8" s="64">
        <f t="shared" si="1"/>
        <v>247.99999999999997</v>
      </c>
      <c r="G8" s="44"/>
      <c r="H8" s="6"/>
    </row>
    <row r="9" spans="1:9" x14ac:dyDescent="0.25">
      <c r="A9" s="34">
        <v>0.41666666666666669</v>
      </c>
      <c r="B9" s="34">
        <v>0.5</v>
      </c>
      <c r="C9" s="34">
        <v>0.54236111111111118</v>
      </c>
      <c r="D9" s="34">
        <v>0.79236111111111107</v>
      </c>
      <c r="E9" s="34">
        <f t="shared" si="0"/>
        <v>0.3333333333333332</v>
      </c>
      <c r="F9" s="64">
        <f t="shared" si="1"/>
        <v>239.99999999999989</v>
      </c>
      <c r="G9" s="44"/>
      <c r="H9" s="38"/>
    </row>
    <row r="10" spans="1:9" x14ac:dyDescent="0.25">
      <c r="A10" s="34">
        <v>0.4375</v>
      </c>
      <c r="B10" s="34">
        <v>0.50347222222222221</v>
      </c>
      <c r="C10" s="34">
        <v>0.53819444444444442</v>
      </c>
      <c r="D10" s="34">
        <v>0.79583333333333339</v>
      </c>
      <c r="E10" s="34">
        <f t="shared" si="0"/>
        <v>0.32361111111111118</v>
      </c>
      <c r="F10" s="64">
        <f t="shared" si="1"/>
        <v>233.00000000000006</v>
      </c>
      <c r="G10" s="44"/>
    </row>
    <row r="11" spans="1:9" x14ac:dyDescent="0.25">
      <c r="E11" s="6"/>
      <c r="F11" s="6"/>
      <c r="H11" s="6"/>
    </row>
    <row r="12" spans="1:9" x14ac:dyDescent="0.25">
      <c r="A12" s="43"/>
      <c r="D12" s="1" t="s">
        <v>15</v>
      </c>
      <c r="E12" s="55">
        <f>SUM(E3:E10)</f>
        <v>2.9104166666666664</v>
      </c>
      <c r="F12" s="64">
        <f>SUM(F3:F10)</f>
        <v>2095.5</v>
      </c>
    </row>
    <row r="13" spans="1:9" x14ac:dyDescent="0.25">
      <c r="A13" s="59"/>
      <c r="B13" s="6"/>
      <c r="E13" s="65"/>
      <c r="F13" s="6"/>
    </row>
    <row r="14" spans="1:9" x14ac:dyDescent="0.25">
      <c r="A14" s="6">
        <v>0.33333333333333331</v>
      </c>
      <c r="B14" s="6"/>
      <c r="E14" s="38"/>
      <c r="F14" s="6"/>
    </row>
    <row r="15" spans="1:9" x14ac:dyDescent="0.25">
      <c r="A15" s="6"/>
      <c r="B15" s="6"/>
      <c r="E15" s="6"/>
      <c r="F15" s="6"/>
    </row>
    <row r="16" spans="1:9" x14ac:dyDescent="0.25">
      <c r="A16" s="6"/>
    </row>
    <row r="17" spans="1:9" x14ac:dyDescent="0.25">
      <c r="A17" s="6"/>
    </row>
    <row r="18" spans="1:9" x14ac:dyDescent="0.25">
      <c r="A18" s="6"/>
    </row>
    <row r="19" spans="1:9" x14ac:dyDescent="0.25">
      <c r="I19" s="3"/>
    </row>
  </sheetData>
  <mergeCells count="6">
    <mergeCell ref="H4:I5"/>
    <mergeCell ref="F1:F2"/>
    <mergeCell ref="A1:A2"/>
    <mergeCell ref="B1:C1"/>
    <mergeCell ref="D1:D2"/>
    <mergeCell ref="E1:E2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zoomScale="190" zoomScaleNormal="190" workbookViewId="0">
      <selection activeCell="A5" sqref="A5"/>
    </sheetView>
  </sheetViews>
  <sheetFormatPr defaultRowHeight="13.2" x14ac:dyDescent="0.25"/>
  <cols>
    <col min="1" max="1" width="11" bestFit="1" customWidth="1"/>
    <col min="2" max="2" width="5.33203125" bestFit="1" customWidth="1"/>
    <col min="3" max="3" width="6" bestFit="1" customWidth="1"/>
    <col min="4" max="4" width="5.5546875" bestFit="1" customWidth="1"/>
    <col min="5" max="6" width="10.33203125" bestFit="1" customWidth="1"/>
  </cols>
  <sheetData>
    <row r="1" spans="1:6" s="8" customFormat="1" x14ac:dyDescent="0.25">
      <c r="A1" s="16" t="s">
        <v>24</v>
      </c>
      <c r="B1" s="17" t="s">
        <v>19</v>
      </c>
      <c r="C1" s="17" t="s">
        <v>20</v>
      </c>
      <c r="D1" s="17" t="s">
        <v>22</v>
      </c>
      <c r="E1" s="17" t="s">
        <v>62</v>
      </c>
      <c r="F1" s="17" t="s">
        <v>63</v>
      </c>
    </row>
    <row r="2" spans="1:6" x14ac:dyDescent="0.25">
      <c r="A2" s="56">
        <f ca="1">TODAY()</f>
        <v>44610</v>
      </c>
      <c r="B2" s="4">
        <f ca="1">DAY(A2)</f>
        <v>18</v>
      </c>
      <c r="C2" s="4">
        <f ca="1">MONTH(A2)</f>
        <v>2</v>
      </c>
      <c r="D2" s="4">
        <f ca="1">YEAR(A2)</f>
        <v>2022</v>
      </c>
      <c r="E2" s="5">
        <f ca="1">DATE(D2,C2,B2)</f>
        <v>44610</v>
      </c>
      <c r="F2" s="5">
        <f ca="1">EOMONTH(E2,0)</f>
        <v>44620</v>
      </c>
    </row>
    <row r="3" spans="1:6" x14ac:dyDescent="0.25">
      <c r="C3" s="5"/>
    </row>
    <row r="4" spans="1:6" x14ac:dyDescent="0.25">
      <c r="A4" s="40" t="s">
        <v>53</v>
      </c>
    </row>
    <row r="5" spans="1:6" x14ac:dyDescent="0.25">
      <c r="A5" s="38">
        <f ca="1">EOMONTH(TODAY(),0)-TODAY()</f>
        <v>10</v>
      </c>
    </row>
    <row r="6" spans="1:6" x14ac:dyDescent="0.25">
      <c r="A6" s="63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zoomScale="170" zoomScaleNormal="170" workbookViewId="0">
      <selection activeCell="C5" sqref="C5"/>
    </sheetView>
  </sheetViews>
  <sheetFormatPr defaultColWidth="9.109375" defaultRowHeight="14.4" x14ac:dyDescent="0.3"/>
  <cols>
    <col min="1" max="1" width="19" style="18" bestFit="1" customWidth="1"/>
    <col min="2" max="2" width="14.88671875" style="18" customWidth="1"/>
    <col min="3" max="3" width="19" style="18" customWidth="1"/>
    <col min="4" max="4" width="19.6640625" style="18" customWidth="1"/>
    <col min="5" max="16384" width="9.109375" style="18"/>
  </cols>
  <sheetData>
    <row r="1" spans="1:5" x14ac:dyDescent="0.3">
      <c r="A1" s="32" t="s">
        <v>38</v>
      </c>
    </row>
    <row r="3" spans="1:5" ht="26.4" x14ac:dyDescent="0.3">
      <c r="A3" s="23" t="s">
        <v>35</v>
      </c>
      <c r="B3" s="23" t="s">
        <v>34</v>
      </c>
      <c r="C3" s="23" t="s">
        <v>33</v>
      </c>
      <c r="D3"/>
    </row>
    <row r="4" spans="1:5" x14ac:dyDescent="0.3">
      <c r="A4" s="21" t="s">
        <v>32</v>
      </c>
      <c r="B4" s="77">
        <v>25612</v>
      </c>
      <c r="C4" s="57" t="str">
        <f ca="1">IF(MONTH(TODAY())=MONTH(B4),"ENVIAR CARTÃO","")</f>
        <v>ENVIAR CARTÃO</v>
      </c>
      <c r="D4"/>
      <c r="E4" s="22"/>
    </row>
    <row r="5" spans="1:5" x14ac:dyDescent="0.3">
      <c r="A5" s="21" t="s">
        <v>31</v>
      </c>
      <c r="B5" s="77">
        <v>33018</v>
      </c>
      <c r="C5" s="58" t="str">
        <f t="shared" ref="C5:C10" ca="1" si="0">IF(MONTH(TODAY())=MONTH(B5),"ENVIAR CARTÃO","")</f>
        <v/>
      </c>
      <c r="D5"/>
    </row>
    <row r="6" spans="1:5" x14ac:dyDescent="0.3">
      <c r="A6" s="21" t="s">
        <v>30</v>
      </c>
      <c r="B6" s="77">
        <v>30426</v>
      </c>
      <c r="C6" s="58" t="str">
        <f t="shared" ca="1" si="0"/>
        <v/>
      </c>
      <c r="D6"/>
    </row>
    <row r="7" spans="1:5" x14ac:dyDescent="0.3">
      <c r="A7" s="21" t="s">
        <v>29</v>
      </c>
      <c r="B7" s="77">
        <v>28259</v>
      </c>
      <c r="C7" s="58" t="str">
        <f t="shared" ca="1" si="0"/>
        <v/>
      </c>
      <c r="D7"/>
    </row>
    <row r="8" spans="1:5" x14ac:dyDescent="0.3">
      <c r="A8" s="21" t="s">
        <v>28</v>
      </c>
      <c r="B8" s="77">
        <v>25251</v>
      </c>
      <c r="C8" s="58" t="str">
        <f t="shared" ca="1" si="0"/>
        <v>ENVIAR CARTÃO</v>
      </c>
      <c r="D8"/>
    </row>
    <row r="9" spans="1:5" x14ac:dyDescent="0.3">
      <c r="A9" s="21" t="s">
        <v>27</v>
      </c>
      <c r="B9" s="77">
        <v>29355</v>
      </c>
      <c r="C9" s="58" t="str">
        <f t="shared" ca="1" si="0"/>
        <v/>
      </c>
      <c r="D9"/>
    </row>
    <row r="10" spans="1:5" x14ac:dyDescent="0.3">
      <c r="A10" s="21" t="s">
        <v>26</v>
      </c>
      <c r="B10" s="77">
        <v>31070</v>
      </c>
      <c r="C10" s="58" t="str">
        <f t="shared" ca="1" si="0"/>
        <v/>
      </c>
      <c r="D10"/>
    </row>
    <row r="12" spans="1:5" x14ac:dyDescent="0.3">
      <c r="A12" s="20"/>
    </row>
    <row r="16" spans="1:5" x14ac:dyDescent="0.3">
      <c r="A16" s="19"/>
    </row>
  </sheetData>
  <conditionalFormatting sqref="C4:C10">
    <cfRule type="cellIs" dxfId="0" priority="1" operator="equal">
      <formula>"Enviar cartão"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showGridLines="0" zoomScale="110" zoomScaleNormal="110" workbookViewId="0">
      <selection activeCell="E9" sqref="E9"/>
    </sheetView>
  </sheetViews>
  <sheetFormatPr defaultRowHeight="13.2" x14ac:dyDescent="0.25"/>
  <cols>
    <col min="1" max="1" width="15" customWidth="1"/>
    <col min="2" max="3" width="15.44140625" bestFit="1" customWidth="1"/>
    <col min="4" max="4" width="14.88671875" bestFit="1" customWidth="1"/>
    <col min="5" max="5" width="15.44140625" bestFit="1" customWidth="1"/>
    <col min="6" max="6" width="15.44140625" customWidth="1"/>
  </cols>
  <sheetData>
    <row r="1" spans="1:7" ht="13.8" thickBot="1" x14ac:dyDescent="0.3">
      <c r="A1" s="12" t="s">
        <v>6</v>
      </c>
      <c r="B1" s="13" t="s">
        <v>7</v>
      </c>
      <c r="C1" s="13" t="s">
        <v>8</v>
      </c>
      <c r="D1" s="13" t="s">
        <v>9</v>
      </c>
      <c r="E1" s="13" t="s">
        <v>10</v>
      </c>
      <c r="F1" s="14" t="s">
        <v>11</v>
      </c>
    </row>
    <row r="2" spans="1:7" x14ac:dyDescent="0.25">
      <c r="A2" s="68">
        <v>44751</v>
      </c>
      <c r="B2" s="68"/>
      <c r="C2" s="69">
        <v>44811</v>
      </c>
      <c r="D2" s="68">
        <v>44846</v>
      </c>
      <c r="E2" s="68">
        <v>44867</v>
      </c>
      <c r="F2" s="70">
        <v>44920</v>
      </c>
    </row>
    <row r="3" spans="1:7" x14ac:dyDescent="0.25">
      <c r="A3" s="71"/>
      <c r="B3" s="72"/>
      <c r="C3" s="72"/>
      <c r="D3" s="68"/>
      <c r="E3" s="72">
        <v>44880</v>
      </c>
      <c r="F3" s="73"/>
    </row>
    <row r="4" spans="1:7" ht="13.8" thickBot="1" x14ac:dyDescent="0.3">
      <c r="A4" s="74"/>
      <c r="B4" s="75"/>
      <c r="C4" s="75"/>
      <c r="D4" s="75"/>
      <c r="E4" s="75">
        <v>44885</v>
      </c>
      <c r="F4" s="76"/>
    </row>
    <row r="7" spans="1:7" s="7" customFormat="1" x14ac:dyDescent="0.25">
      <c r="A7" s="10" t="s">
        <v>12</v>
      </c>
      <c r="B7" s="15">
        <v>44743</v>
      </c>
      <c r="D7" s="10" t="s">
        <v>13</v>
      </c>
      <c r="E7"/>
      <c r="F7" s="66"/>
    </row>
    <row r="8" spans="1:7" s="8" customFormat="1" ht="25.5" customHeight="1" x14ac:dyDescent="0.25">
      <c r="A8" s="11" t="s">
        <v>14</v>
      </c>
      <c r="B8" s="15">
        <v>44926</v>
      </c>
      <c r="C8" s="7">
        <f>B8-B7</f>
        <v>183</v>
      </c>
      <c r="D8" s="60">
        <f>NETWORKDAYS(B7,B8,A2:F4)</f>
        <v>127</v>
      </c>
      <c r="E8" s="7">
        <f>NETWORKDAYS.INTL(B7,B8,11,A2:F4)</f>
        <v>153</v>
      </c>
      <c r="F8" s="7"/>
    </row>
    <row r="9" spans="1:7" x14ac:dyDescent="0.25">
      <c r="C9" s="4" t="str">
        <f ca="1">_xlfn.FORMULATEXT(C8)</f>
        <v>=B8-B7</v>
      </c>
      <c r="D9" s="78" t="str">
        <f ca="1">_xlfn.FORMULATEXT(D8)</f>
        <v>=DIATRABALHOTOTAL(B7;B8;A2:F4)</v>
      </c>
      <c r="E9" s="78" t="str">
        <f ca="1">_xlfn.FORMULATEXT(E8)</f>
        <v>=DIATRABALHOTOTAL.INTL(B7;B8;11;A2:F4)</v>
      </c>
      <c r="F9" s="8"/>
      <c r="G9" s="8"/>
    </row>
    <row r="11" spans="1:7" s="8" customFormat="1" x14ac:dyDescent="0.25">
      <c r="A11" t="s">
        <v>25</v>
      </c>
      <c r="B11"/>
      <c r="D11"/>
      <c r="E11"/>
      <c r="F11"/>
      <c r="G11"/>
    </row>
    <row r="12" spans="1:7" s="8" customFormat="1" x14ac:dyDescent="0.25">
      <c r="A12"/>
      <c r="B12"/>
    </row>
    <row r="13" spans="1:7" s="8" customFormat="1" x14ac:dyDescent="0.25">
      <c r="A13"/>
      <c r="B13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zoomScale="120" zoomScaleNormal="120" workbookViewId="0">
      <selection activeCell="C7" sqref="C7"/>
    </sheetView>
  </sheetViews>
  <sheetFormatPr defaultColWidth="9.109375" defaultRowHeight="14.4" x14ac:dyDescent="0.3"/>
  <cols>
    <col min="1" max="1" width="24" style="24" customWidth="1"/>
    <col min="2" max="2" width="13.33203125" style="24" customWidth="1"/>
    <col min="3" max="3" width="33.21875" style="24" bestFit="1" customWidth="1"/>
    <col min="4" max="4" width="27.109375" style="24" customWidth="1"/>
    <col min="5" max="5" width="10.6640625" style="24" bestFit="1" customWidth="1"/>
    <col min="6" max="16384" width="9.109375" style="24"/>
  </cols>
  <sheetData>
    <row r="1" spans="1:4" x14ac:dyDescent="0.3">
      <c r="A1" s="35" t="s">
        <v>41</v>
      </c>
    </row>
    <row r="3" spans="1:4" x14ac:dyDescent="0.3">
      <c r="A3" s="35" t="s">
        <v>39</v>
      </c>
      <c r="B3" s="36">
        <v>44866</v>
      </c>
      <c r="D3" s="35" t="s">
        <v>40</v>
      </c>
    </row>
    <row r="4" spans="1:4" x14ac:dyDescent="0.3">
      <c r="A4" s="35" t="s">
        <v>42</v>
      </c>
      <c r="B4" s="35">
        <v>15</v>
      </c>
      <c r="D4" s="25">
        <v>44811</v>
      </c>
    </row>
    <row r="5" spans="1:4" x14ac:dyDescent="0.3">
      <c r="A5" s="35" t="s">
        <v>36</v>
      </c>
      <c r="B5" s="26">
        <f>B3+B4</f>
        <v>44881</v>
      </c>
      <c r="C5" s="24" t="str">
        <f ca="1">_xlfn.FORMULATEXT(B5)</f>
        <v>=B3+B4</v>
      </c>
      <c r="D5" s="25">
        <v>44846</v>
      </c>
    </row>
    <row r="6" spans="1:4" x14ac:dyDescent="0.3">
      <c r="B6" s="26">
        <f>WORKDAY(B3,B4,D4:D8)</f>
        <v>44889</v>
      </c>
      <c r="C6" s="24" t="str">
        <f ca="1">_xlfn.FORMULATEXT(B6)</f>
        <v>=DIATRABALHO(B3;B4;D4:D8)</v>
      </c>
      <c r="D6" s="25">
        <v>44867</v>
      </c>
    </row>
    <row r="7" spans="1:4" x14ac:dyDescent="0.3">
      <c r="B7" s="26">
        <f>WORKDAY.INTL(B3,B4,11,D4:D8)</f>
        <v>44886</v>
      </c>
      <c r="C7" s="24" t="str">
        <f ca="1">_xlfn.FORMULATEXT(B7)</f>
        <v>=DIATRABALHO.INTL(B3;B4;11;D4:D8)</v>
      </c>
      <c r="D7" s="25">
        <v>44880</v>
      </c>
    </row>
    <row r="8" spans="1:4" x14ac:dyDescent="0.3">
      <c r="A8" s="61"/>
      <c r="B8" s="26"/>
      <c r="D8" s="25">
        <v>44920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19"/>
  <sheetViews>
    <sheetView tabSelected="1" topLeftCell="B1" zoomScale="95" zoomScaleNormal="95" workbookViewId="0">
      <selection activeCell="E2" sqref="E2:E11"/>
    </sheetView>
  </sheetViews>
  <sheetFormatPr defaultColWidth="9.109375" defaultRowHeight="14.4" x14ac:dyDescent="0.3"/>
  <cols>
    <col min="1" max="1" width="15.6640625" style="27" bestFit="1" customWidth="1"/>
    <col min="2" max="2" width="17.5546875" style="27" bestFit="1" customWidth="1"/>
    <col min="3" max="3" width="19.6640625" style="27" bestFit="1" customWidth="1"/>
    <col min="4" max="4" width="17.5546875" style="27" bestFit="1" customWidth="1"/>
    <col min="5" max="5" width="19.33203125" style="27" bestFit="1" customWidth="1"/>
    <col min="6" max="16384" width="9.109375" style="27"/>
  </cols>
  <sheetData>
    <row r="1" spans="1:6 16383:16383" x14ac:dyDescent="0.3">
      <c r="A1" s="28" t="s">
        <v>17</v>
      </c>
      <c r="B1" s="28" t="s">
        <v>37</v>
      </c>
      <c r="C1" s="28" t="s">
        <v>18</v>
      </c>
      <c r="D1" s="41" t="s">
        <v>54</v>
      </c>
      <c r="E1" s="67" t="s">
        <v>16</v>
      </c>
      <c r="XFC1" s="29">
        <f>IF(WEEKDAY(C2)=7,C2+2,IF(WEEKDAY(C2)=1,C2+1,C2))</f>
        <v>44637</v>
      </c>
    </row>
    <row r="2" spans="1:6 16383:16383" x14ac:dyDescent="0.3">
      <c r="A2" s="37">
        <v>44622</v>
      </c>
      <c r="B2" s="33">
        <v>15</v>
      </c>
      <c r="C2" s="37">
        <f>A2+B2</f>
        <v>44637</v>
      </c>
      <c r="D2" s="42">
        <f>WEEKDAY(C2)</f>
        <v>5</v>
      </c>
      <c r="E2" s="79">
        <f>IF(WEEKDAY(C2)=7,C2+2,IF(WEEKDAY(C2)=1,C2+1,C2))</f>
        <v>44637</v>
      </c>
      <c r="F2" s="30"/>
    </row>
    <row r="3" spans="1:6 16383:16383" x14ac:dyDescent="0.3">
      <c r="A3" s="37">
        <v>44622</v>
      </c>
      <c r="B3" s="33">
        <v>30</v>
      </c>
      <c r="C3" s="37">
        <f t="shared" ref="C3:C11" si="0">A3+B3</f>
        <v>44652</v>
      </c>
      <c r="D3" s="42">
        <f t="shared" ref="D3:D11" si="1">WEEKDAY(C3)</f>
        <v>6</v>
      </c>
      <c r="E3" s="37">
        <f t="shared" ref="E3:E11" si="2">IF(WEEKDAY(C3)=7,C3+2,IF(WEEKDAY(C3)=1,C3+1,C3))</f>
        <v>44652</v>
      </c>
    </row>
    <row r="4" spans="1:6 16383:16383" x14ac:dyDescent="0.3">
      <c r="A4" s="37">
        <v>44624</v>
      </c>
      <c r="B4" s="33">
        <v>15</v>
      </c>
      <c r="C4" s="37">
        <f t="shared" si="0"/>
        <v>44639</v>
      </c>
      <c r="D4" s="42">
        <f t="shared" si="1"/>
        <v>7</v>
      </c>
      <c r="E4" s="37">
        <f t="shared" si="2"/>
        <v>44641</v>
      </c>
    </row>
    <row r="5" spans="1:6 16383:16383" x14ac:dyDescent="0.3">
      <c r="A5" s="37">
        <v>44625</v>
      </c>
      <c r="B5" s="33">
        <v>30</v>
      </c>
      <c r="C5" s="37">
        <f t="shared" si="0"/>
        <v>44655</v>
      </c>
      <c r="D5" s="42">
        <f t="shared" si="1"/>
        <v>2</v>
      </c>
      <c r="E5" s="37">
        <f t="shared" si="2"/>
        <v>44655</v>
      </c>
    </row>
    <row r="6" spans="1:6 16383:16383" x14ac:dyDescent="0.3">
      <c r="A6" s="37">
        <v>44629</v>
      </c>
      <c r="B6" s="33">
        <v>30</v>
      </c>
      <c r="C6" s="37">
        <f t="shared" si="0"/>
        <v>44659</v>
      </c>
      <c r="D6" s="42">
        <f t="shared" si="1"/>
        <v>6</v>
      </c>
      <c r="E6" s="37">
        <f t="shared" si="2"/>
        <v>44659</v>
      </c>
    </row>
    <row r="7" spans="1:6 16383:16383" x14ac:dyDescent="0.3">
      <c r="A7" s="37">
        <v>44627</v>
      </c>
      <c r="B7" s="33">
        <v>30</v>
      </c>
      <c r="C7" s="37">
        <f t="shared" si="0"/>
        <v>44657</v>
      </c>
      <c r="D7" s="42">
        <f t="shared" si="1"/>
        <v>4</v>
      </c>
      <c r="E7" s="37">
        <f t="shared" si="2"/>
        <v>44657</v>
      </c>
    </row>
    <row r="8" spans="1:6 16383:16383" x14ac:dyDescent="0.3">
      <c r="A8" s="37">
        <v>44628</v>
      </c>
      <c r="B8" s="33">
        <v>15</v>
      </c>
      <c r="C8" s="37">
        <f t="shared" si="0"/>
        <v>44643</v>
      </c>
      <c r="D8" s="42">
        <f t="shared" si="1"/>
        <v>4</v>
      </c>
      <c r="E8" s="37">
        <f t="shared" si="2"/>
        <v>44643</v>
      </c>
    </row>
    <row r="9" spans="1:6 16383:16383" x14ac:dyDescent="0.3">
      <c r="A9" s="37">
        <v>44629</v>
      </c>
      <c r="B9" s="33">
        <v>15</v>
      </c>
      <c r="C9" s="37">
        <f t="shared" si="0"/>
        <v>44644</v>
      </c>
      <c r="D9" s="42">
        <f t="shared" si="1"/>
        <v>5</v>
      </c>
      <c r="E9" s="37">
        <f t="shared" si="2"/>
        <v>44644</v>
      </c>
    </row>
    <row r="10" spans="1:6 16383:16383" x14ac:dyDescent="0.3">
      <c r="A10" s="37">
        <v>44630</v>
      </c>
      <c r="B10" s="33">
        <v>15</v>
      </c>
      <c r="C10" s="37">
        <f t="shared" si="0"/>
        <v>44645</v>
      </c>
      <c r="D10" s="42">
        <f t="shared" si="1"/>
        <v>6</v>
      </c>
      <c r="E10" s="37">
        <f t="shared" si="2"/>
        <v>44645</v>
      </c>
    </row>
    <row r="11" spans="1:6 16383:16383" x14ac:dyDescent="0.3">
      <c r="A11" s="37">
        <v>44631</v>
      </c>
      <c r="B11" s="33">
        <v>30</v>
      </c>
      <c r="C11" s="37">
        <f t="shared" si="0"/>
        <v>44661</v>
      </c>
      <c r="D11" s="42">
        <f t="shared" si="1"/>
        <v>1</v>
      </c>
      <c r="E11" s="37">
        <f t="shared" si="2"/>
        <v>44662</v>
      </c>
    </row>
    <row r="13" spans="1:6 16383:16383" x14ac:dyDescent="0.3">
      <c r="C13" s="27">
        <v>1</v>
      </c>
      <c r="D13" s="45" t="s">
        <v>55</v>
      </c>
    </row>
    <row r="14" spans="1:6 16383:16383" x14ac:dyDescent="0.3">
      <c r="A14" s="31"/>
      <c r="C14" s="27">
        <v>2</v>
      </c>
      <c r="D14" s="45" t="s">
        <v>56</v>
      </c>
    </row>
    <row r="15" spans="1:6 16383:16383" x14ac:dyDescent="0.3">
      <c r="C15" s="27">
        <v>3</v>
      </c>
      <c r="D15" s="45" t="s">
        <v>57</v>
      </c>
    </row>
    <row r="16" spans="1:6 16383:16383" x14ac:dyDescent="0.3">
      <c r="C16" s="27">
        <v>4</v>
      </c>
      <c r="D16" s="45" t="s">
        <v>58</v>
      </c>
    </row>
    <row r="17" spans="3:4" x14ac:dyDescent="0.3">
      <c r="C17" s="27">
        <v>5</v>
      </c>
      <c r="D17" s="45" t="s">
        <v>59</v>
      </c>
    </row>
    <row r="18" spans="3:4" x14ac:dyDescent="0.3">
      <c r="C18" s="27">
        <v>6</v>
      </c>
      <c r="D18" s="45" t="s">
        <v>60</v>
      </c>
    </row>
    <row r="19" spans="3:4" x14ac:dyDescent="0.3">
      <c r="C19" s="27">
        <v>7</v>
      </c>
      <c r="D19" s="45" t="s">
        <v>61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Alguns Formatos de Data</vt:lpstr>
      <vt:lpstr>Cartão de Ponto</vt:lpstr>
      <vt:lpstr>Data</vt:lpstr>
      <vt:lpstr>Mês_de_Aniversário</vt:lpstr>
      <vt:lpstr>Dias Úteis - DIATRABALHOTOTAL</vt:lpstr>
      <vt:lpstr>Dias_Úteis - DIATRABALHO</vt:lpstr>
      <vt:lpstr>DIA_DA_SEMANA</vt:lpstr>
    </vt:vector>
  </TitlesOfParts>
  <Company>Márcio Diniz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</dc:creator>
  <cp:lastModifiedBy>Usuario</cp:lastModifiedBy>
  <dcterms:created xsi:type="dcterms:W3CDTF">2005-01-07T14:01:56Z</dcterms:created>
  <dcterms:modified xsi:type="dcterms:W3CDTF">2022-02-19T00:40:29Z</dcterms:modified>
</cp:coreProperties>
</file>